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S2K Challenge\"/>
    </mc:Choice>
  </mc:AlternateContent>
  <xr:revisionPtr revIDLastSave="0" documentId="13_ncr:1_{C0B53565-A6D9-4A64-90A9-E2018632B4A7}" xr6:coauthVersionLast="47" xr6:coauthVersionMax="47" xr10:uidLastSave="{00000000-0000-0000-0000-000000000000}"/>
  <bookViews>
    <workbookView xWindow="-108" yWindow="-108" windowWidth="23256" windowHeight="12456" xr2:uid="{D5F836C0-3556-44A7-AA7E-D163D760775E}"/>
  </bookViews>
  <sheets>
    <sheet name="S2K Challenge Points Calc" sheetId="2" r:id="rId1"/>
    <sheet name="STOCK" sheetId="3" r:id="rId2"/>
    <sheet name="Street" sheetId="4" r:id="rId3"/>
    <sheet name="Modified" sheetId="5" r:id="rId4"/>
    <sheet name="Super Modified" sheetId="6" r:id="rId5"/>
    <sheet name="Unlimite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2" l="1"/>
  <c r="B82" i="2"/>
  <c r="B81" i="2"/>
  <c r="B77" i="2"/>
  <c r="B76" i="2"/>
  <c r="B75" i="2"/>
  <c r="B74" i="2"/>
  <c r="B73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39" i="2"/>
  <c r="B38" i="2"/>
  <c r="B36" i="2"/>
  <c r="B35" i="2"/>
  <c r="B34" i="2"/>
  <c r="B33" i="2"/>
  <c r="B32" i="2"/>
  <c r="B31" i="2"/>
  <c r="B30" i="2"/>
  <c r="B29" i="2"/>
  <c r="B28" i="2"/>
  <c r="B23" i="2"/>
  <c r="B22" i="2"/>
  <c r="B21" i="2"/>
  <c r="B20" i="2"/>
  <c r="B19" i="2"/>
  <c r="B18" i="2"/>
  <c r="B17" i="2"/>
  <c r="B16" i="2"/>
  <c r="B15" i="2"/>
  <c r="B14" i="2"/>
  <c r="B12" i="2"/>
  <c r="B11" i="2"/>
  <c r="B10" i="2"/>
  <c r="B9" i="2"/>
  <c r="B8" i="2"/>
  <c r="B6" i="2"/>
  <c r="B4" i="2"/>
  <c r="B13" i="2"/>
  <c r="B78" i="2" l="1"/>
  <c r="B40" i="2"/>
  <c r="B24" i="2"/>
  <c r="B53" i="2"/>
  <c r="B83" i="2"/>
  <c r="B70" i="2"/>
  <c r="N10" i="2" l="1"/>
</calcChain>
</file>

<file path=xl/sharedStrings.xml><?xml version="1.0" encoding="utf-8"?>
<sst xmlns="http://schemas.openxmlformats.org/spreadsheetml/2006/main" count="145" uniqueCount="132">
  <si>
    <t>Level 2 Front Aero: full front aero package (anything more than a simple lip or</t>
  </si>
  <si>
    <t>bumper, can include any spats and canards)</t>
  </si>
  <si>
    <t>Canard Set (each set L/R, if not combined with L2 Front Aero)</t>
  </si>
  <si>
    <t>Spats only (each set L/R, if not combined with L2 Front Aero)</t>
  </si>
  <si>
    <t>Level 1 Rear Aero: rear diffuser</t>
  </si>
  <si>
    <t>Level 2 Rear Aero: full underbody tray with diffuser</t>
  </si>
  <si>
    <t>Vented fender</t>
  </si>
  <si>
    <t>OEM-style hard-top (includes Mugen/Mugen replicas)</t>
  </si>
  <si>
    <t>Spoon-style hard-top</t>
  </si>
  <si>
    <t>Aftermarket or modified rear bumper</t>
  </si>
  <si>
    <t>Vortex generators</t>
  </si>
  <si>
    <t>Aftermarket rear spoiler or OEM rear wing</t>
  </si>
  <si>
    <t>Level 1 Wing: CR wing or smaller</t>
  </si>
  <si>
    <t>Level 2 Wing: APR GTC-200, Voltex 1S wing or smaller</t>
  </si>
  <si>
    <t>Level 3 Wing: Any adjustable wing bigger than APR GTC-200/Voltex 1S</t>
  </si>
  <si>
    <t>Level 4 Wing: Any multi-element wing or active wings</t>
  </si>
  <si>
    <t>Risers or wing mounts taller than default mounts (applies to Level 1-2 Wings)</t>
  </si>
  <si>
    <t>Gurney flap (applies to any Level 1-2 rear wing)</t>
  </si>
  <si>
    <t>Total</t>
  </si>
  <si>
    <t>Points</t>
  </si>
  <si>
    <t>2-1.1 Aerodynamics</t>
  </si>
  <si>
    <t>(Must not have splitter built-in)</t>
  </si>
  <si>
    <t>Level 1 Front Aero: aftermarket front bumper or any aftermarket or CR lip</t>
  </si>
  <si>
    <r>
      <t xml:space="preserve">2-1.2 </t>
    </r>
    <r>
      <rPr>
        <sz val="10"/>
        <color rgb="FF00000A"/>
        <rFont val="Arial"/>
        <family val="2"/>
      </rPr>
      <t>Wheels and Tires</t>
    </r>
  </si>
  <si>
    <t>Any street tire TW 240+ (v12, T1R, DWS, etc)</t>
  </si>
  <si>
    <t>Any street tire: TW 140-220 (RS3, RS4, Z2, AD08R, RE11A, 595RSR, etc)</t>
  </si>
  <si>
    <t>235 Front tire size</t>
  </si>
  <si>
    <t>245 Front tire size</t>
  </si>
  <si>
    <t>255 Front tire size</t>
  </si>
  <si>
    <t>265+ Front tire size</t>
  </si>
  <si>
    <t>265+ Rear tire size</t>
  </si>
  <si>
    <t>Aftermarket wheels. See table for wheel-size points.</t>
  </si>
  <si>
    <t>Wheel Size Points Table</t>
  </si>
  <si>
    <t>Front Wheel Size</t>
  </si>
  <si>
    <t>Rear</t>
  </si>
  <si>
    <t>Wheel</t>
  </si>
  <si>
    <t>Size</t>
  </si>
  <si>
    <t>2-1.3 Power and Engine</t>
  </si>
  <si>
    <t>OEM AP2 2.2L Engine</t>
  </si>
  <si>
    <t>Fuel with ethanol over 40% (I.e. E85 or E85 mixes), or race fuels (100 octane and up)</t>
  </si>
  <si>
    <t>Any aftermarket intake system or modification to OEM intake (includes cooling plate)</t>
  </si>
  <si>
    <t>Test-pipe</t>
  </si>
  <si>
    <t>High-flow catalytic converter</t>
  </si>
  <si>
    <t>Cat-back exhaust</t>
  </si>
  <si>
    <t>Non OEM Camshafts (Including updating or back-dating)</t>
  </si>
  <si>
    <t>Aftermarket internals resulting in other than OEM compression ratio (remember to take fuel points if your motor requires higher octane fuel with raised compression)</t>
  </si>
  <si>
    <t>Displacement increase (take once for each 0.1 litre above 2.2 litres, so 2.4 Is 1.5 points)</t>
  </si>
  <si>
    <t>Forced Induction, must take separate penalties for ECU, intake, and header as applicable</t>
  </si>
  <si>
    <t>Aftermarket ECU, ECU reflash, or OEM ECU mismatch (example: AP2 motor with AP1 ECU, VAFC or Emanage)</t>
  </si>
  <si>
    <t>2-1.4 Suspension</t>
  </si>
  <si>
    <t>OEM CR suspension</t>
  </si>
  <si>
    <t>Aftermarket lowering spring up to 450 lbs/in with OEM non-CR shocks</t>
  </si>
  <si>
    <t>2-1.5 Drive-train</t>
  </si>
  <si>
    <t>Non-OEM LSD</t>
  </si>
  <si>
    <t>Non-OEM Final Drive</t>
  </si>
  <si>
    <t>Aftermarket lowering spring up to 500lbs/in with any off-the-shelf non-adjustable CR shocks or 1-way adjustable shocks. No 2.5” Race springs or threaded perches</t>
  </si>
  <si>
    <t>All adjustable dampers/coilovers (Adjustable means damping OR spring height / ability to corner balance.</t>
  </si>
  <si>
    <t>Enter Wheel-size points in Green</t>
  </si>
  <si>
    <t>Stock Class</t>
  </si>
  <si>
    <t>Street Class</t>
  </si>
  <si>
    <t>Modified Class</t>
  </si>
  <si>
    <t>Points Range</t>
  </si>
  <si>
    <t>Your Car Points Total</t>
  </si>
  <si>
    <t>+</t>
  </si>
  <si>
    <t>1-2 STOCK CLASS</t>
  </si>
  <si>
    <t>The purpose of this class is to keep costs down and be attractive to a newcomer with a</t>
  </si>
  <si>
    <t>completely stock S2000. Drivers of all experience levels are welcome.</t>
  </si>
  <si>
    <t>1-2.1</t>
  </si>
  <si>
    <t>Vehicles with total Classing System points of 0.5 or less may compete in the Stock Class.</t>
  </si>
  <si>
    <t>1-2.2</t>
  </si>
  <si>
    <t>Tires are restricted to TW 140+ and no larger than 235/40/17 front and no larger than 255/40/17</t>
  </si>
  <si>
    <t>rear.</t>
  </si>
  <si>
    <t>1-2.3</t>
  </si>
  <si>
    <t>The following modifications are not allowed in Stock Class</t>
  </si>
  <si>
    <t>Level 2 Front Aero.</t>
  </si>
  <si>
    <t>Level 1+ Rear Aero.</t>
  </si>
  <si>
    <t>Level 1+ Rear Wing.</t>
  </si>
  <si>
    <t>Lightweight aftermarket parts. (Replacements for OEM parts that are less than 90% of</t>
  </si>
  <si>
    <t>the weight of the OEM component)</t>
  </si>
  <si>
    <t>Aftermarket body panels.</t>
  </si>
  <si>
    <t>Any interior removal (unless necessary for safety equipment).</t>
  </si>
  <si>
    <t>1-2.4</t>
  </si>
  <si>
    <t>If a Stock Class driver opts to install a hard-top and remove the soft-top and associated</t>
  </si>
  <si>
    <t>hardware, he must retain the spare tire to make up the weight discrepancy.</t>
  </si>
  <si>
    <t>1-3 STREET CLASS</t>
  </si>
  <si>
    <t>The Street Class is designed to allow moderate modifications to a primarily street-driven car, as</t>
  </si>
  <si>
    <t>well as allowing CR owners the ability to truly “arrive and drive”.</t>
  </si>
  <si>
    <t>1-3.1</t>
  </si>
  <si>
    <t>the Street Class.</t>
  </si>
  <si>
    <t>1-3.2</t>
  </si>
  <si>
    <t>1-3.3</t>
  </si>
  <si>
    <t>Level 1 R-Compound Tires are permitted in this class.</t>
  </si>
  <si>
    <t>1-3.4</t>
  </si>
  <si>
    <t>The following modifications are not allowed in Street Class:</t>
  </si>
  <si>
    <t>Level 2+ Front Aero</t>
  </si>
  <si>
    <t>Level 3+ Rear Wing</t>
  </si>
  <si>
    <t>Forced Induction</t>
  </si>
  <si>
    <t>Level 2+ R-Compound Tires</t>
  </si>
  <si>
    <t>1-4 MODIFIED CLASS</t>
  </si>
  <si>
    <t>Modified class cars are still street cars and can be driven to the track but compromises have been</t>
  </si>
  <si>
    <t>made to go faster. Aerodynamics, R-comps, and loss of interior amenities is common.</t>
  </si>
  <si>
    <t>1-4.1</t>
  </si>
  <si>
    <t>the Modified Class.</t>
  </si>
  <si>
    <t>1-4.2</t>
  </si>
  <si>
    <t>1-4.3</t>
  </si>
  <si>
    <t>Level 2+ R-compound Tires are prohibited in Modified Class.</t>
  </si>
  <si>
    <t>1-5 SUPER MODIFIED CLASS</t>
  </si>
  <si>
    <t>Super modified cars are no longer daily-driven and are commonly trailered only race cars.</t>
  </si>
  <si>
    <t>1-5.1</t>
  </si>
  <si>
    <t>compete in the Super-Modified Class.</t>
  </si>
  <si>
    <t>1-5.2</t>
  </si>
  <si>
    <t>may use any ballast weights in any chassis (AP1 or AP2).</t>
  </si>
  <si>
    <t>1-5.3</t>
  </si>
  <si>
    <t>R-compound Tires are permitted in Super-Modified Class.</t>
  </si>
  <si>
    <t>Unlimited</t>
  </si>
  <si>
    <r>
      <t xml:space="preserve">Level 2 R-compound tire: (&lt;100 TW) R6, R7, V700, R1, C51, </t>
    </r>
    <r>
      <rPr>
        <sz val="11"/>
        <color rgb="FF000000"/>
        <rFont val="Arial"/>
        <family val="2"/>
      </rPr>
      <t>RR, AR-1</t>
    </r>
    <r>
      <rPr>
        <sz val="11"/>
        <color rgb="FF000001"/>
        <rFont val="Arial"/>
        <family val="2"/>
      </rPr>
      <t xml:space="preserve">) </t>
    </r>
  </si>
  <si>
    <t xml:space="preserve">Level 3 R-compound tire: (&lt;60 TW) V710, A6, C71/C91, A7) This level is for DOT qualifying/autoX compounds </t>
  </si>
  <si>
    <t>Level 1 Street tire: RE71R, Rival S, Sur4G, RT660, V730, RC1, (Mid-season tire releases are classified as Level 1 street tires)</t>
  </si>
  <si>
    <t>Level 2 Street tire: A052, CR-S, TrofeoR, Supercar 3R, RC1 V2, AD09, RE71RS</t>
  </si>
  <si>
    <t>Level 1 R-compound tire: (100-139TW) RC1 v1, NT01, RA1, R888, A048, PSC, R888R. RC1 V2 is pointed as L1 street tire</t>
  </si>
  <si>
    <t>All adjustable 2way or 3 way dampers/coilovers (Adjustable means damping OR spring height / ability to corner balance.</t>
  </si>
  <si>
    <t>Place a "Y" for each that applys in column A for the points to calculate</t>
  </si>
  <si>
    <t>K20 orK24 or K24/K20 combo must take separate penalties for ECU, intake, and header as applicable</t>
  </si>
  <si>
    <t>Y</t>
  </si>
  <si>
    <r>
      <t>Vehicles with total Classing System points greater than</t>
    </r>
    <r>
      <rPr>
        <sz val="11"/>
        <color rgb="FFFF0000"/>
        <rFont val="Calibri"/>
        <family val="2"/>
        <scheme val="minor"/>
      </rPr>
      <t xml:space="preserve"> 3.525</t>
    </r>
    <r>
      <rPr>
        <sz val="11"/>
        <color theme="1"/>
        <rFont val="Calibri"/>
        <family val="2"/>
        <scheme val="minor"/>
      </rPr>
      <t xml:space="preserve"> and up to</t>
    </r>
    <r>
      <rPr>
        <sz val="11"/>
        <color rgb="FFFF0000"/>
        <rFont val="Calibri"/>
        <family val="2"/>
        <scheme val="minor"/>
      </rPr>
      <t xml:space="preserve"> 6.5</t>
    </r>
    <r>
      <rPr>
        <sz val="11"/>
        <color theme="1"/>
        <rFont val="Calibri"/>
        <family val="2"/>
        <scheme val="minor"/>
      </rPr>
      <t xml:space="preserve"> points may compete in</t>
    </r>
  </si>
  <si>
    <r>
      <t xml:space="preserve">Minimum weight for Modified Class is </t>
    </r>
    <r>
      <rPr>
        <sz val="11"/>
        <color rgb="FFFF0000"/>
        <rFont val="Calibri"/>
        <family val="2"/>
        <scheme val="minor"/>
      </rPr>
      <t>2850</t>
    </r>
    <r>
      <rPr>
        <sz val="11"/>
        <color theme="1"/>
        <rFont val="Calibri"/>
        <family val="2"/>
        <scheme val="minor"/>
      </rPr>
      <t xml:space="preserve"> pounds with driver.</t>
    </r>
  </si>
  <si>
    <r>
      <t xml:space="preserve">Minimum weight for Street Class is </t>
    </r>
    <r>
      <rPr>
        <sz val="11"/>
        <color rgb="FFFF0000"/>
        <rFont val="Calibri"/>
        <family val="2"/>
        <scheme val="minor"/>
      </rPr>
      <t>2875</t>
    </r>
    <r>
      <rPr>
        <sz val="11"/>
        <color theme="1"/>
        <rFont val="Calibri"/>
        <family val="2"/>
        <scheme val="minor"/>
      </rPr>
      <t xml:space="preserve"> pounds with driver.</t>
    </r>
  </si>
  <si>
    <r>
      <t xml:space="preserve">Vehicles with total Classing System points greater than </t>
    </r>
    <r>
      <rPr>
        <sz val="11"/>
        <color rgb="FFFF0000"/>
        <rFont val="Calibri"/>
        <family val="2"/>
        <scheme val="minor"/>
      </rPr>
      <t>0.525</t>
    </r>
    <r>
      <rPr>
        <sz val="11"/>
        <color theme="1"/>
        <rFont val="Calibri"/>
        <family val="2"/>
        <scheme val="minor"/>
      </rPr>
      <t xml:space="preserve"> and up to 3.5 points may compete in</t>
    </r>
  </si>
  <si>
    <r>
      <t xml:space="preserve">Vehicles with total Classing System points greater than </t>
    </r>
    <r>
      <rPr>
        <sz val="11"/>
        <color rgb="FFFF0000"/>
        <rFont val="Calibri"/>
        <family val="2"/>
        <scheme val="minor"/>
      </rPr>
      <t>6.525</t>
    </r>
    <r>
      <rPr>
        <sz val="11"/>
        <color theme="1"/>
        <rFont val="Calibri"/>
        <family val="2"/>
        <scheme val="minor"/>
      </rPr>
      <t xml:space="preserve"> points and up to </t>
    </r>
    <r>
      <rPr>
        <sz val="11"/>
        <color rgb="FFFF0000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points may</t>
    </r>
  </si>
  <si>
    <t>Super Modifided Class</t>
  </si>
  <si>
    <r>
      <t>Minimum weight for Super-Modified Class is</t>
    </r>
    <r>
      <rPr>
        <sz val="11"/>
        <color rgb="FFFF0000"/>
        <rFont val="Calibri"/>
        <family val="2"/>
        <scheme val="minor"/>
      </rPr>
      <t xml:space="preserve"> 2750</t>
    </r>
    <r>
      <rPr>
        <sz val="11"/>
        <color theme="1"/>
        <rFont val="Calibri"/>
        <family val="2"/>
        <scheme val="minor"/>
      </rPr>
      <t xml:space="preserve"> pounds with driver. Participants in this class</t>
    </r>
  </si>
  <si>
    <r>
      <t>Any aftermarket header</t>
    </r>
    <r>
      <rPr>
        <sz val="11"/>
        <color rgb="FFFF0000"/>
        <rFont val="Arial"/>
        <family val="2"/>
      </rPr>
      <t xml:space="preserve"> (k20/k24 swap with oem header must take points)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</si>
</sst>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666666"/>
      <name val="Trebuchet MS"/>
      <family val="2"/>
    </font>
    <font>
      <sz val="11"/>
      <color theme="1"/>
      <name val="Arial"/>
      <family val="2"/>
    </font>
    <font>
      <b/>
      <sz val="11"/>
      <color rgb="FF666666"/>
      <name val="Trebuchet MS"/>
      <family val="2"/>
    </font>
    <font>
      <sz val="10"/>
      <color rgb="FF00000A"/>
      <name val="Arial"/>
      <family val="2"/>
    </font>
    <font>
      <sz val="11"/>
      <color rgb="FF00000A"/>
      <name val="Arial"/>
      <family val="2"/>
    </font>
    <font>
      <b/>
      <sz val="10"/>
      <color rgb="FF00000A"/>
      <name val="Arial"/>
      <family val="2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1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1"/>
      </right>
      <top style="medium">
        <color indexed="64"/>
      </top>
      <bottom/>
      <diagonal/>
    </border>
    <border>
      <left style="medium">
        <color rgb="FF00000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4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8" fillId="14" borderId="24" xfId="0" applyFont="1" applyFill="1" applyBorder="1"/>
    <xf numFmtId="0" fontId="8" fillId="14" borderId="1" xfId="0" applyFont="1" applyFill="1" applyBorder="1"/>
    <xf numFmtId="164" fontId="8" fillId="14" borderId="1" xfId="0" applyNumberFormat="1" applyFont="1" applyFill="1" applyBorder="1" applyAlignment="1">
      <alignment horizontal="center" vertical="center"/>
    </xf>
    <xf numFmtId="164" fontId="8" fillId="14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indent="5"/>
    </xf>
    <xf numFmtId="0" fontId="8" fillId="0" borderId="24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12" borderId="0" xfId="0" applyFill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0" fillId="15" borderId="0" xfId="0" applyFill="1" applyAlignment="1">
      <alignment vertical="center"/>
    </xf>
    <xf numFmtId="0" fontId="0" fillId="15" borderId="0" xfId="0" applyFill="1"/>
    <xf numFmtId="164" fontId="0" fillId="15" borderId="0" xfId="0" applyNumberFormat="1" applyFill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1" fillId="2" borderId="5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13" borderId="8" xfId="0" applyNumberFormat="1" applyFill="1" applyBorder="1" applyAlignment="1" applyProtection="1">
      <alignment horizontal="center" vertical="center"/>
      <protection locked="0"/>
    </xf>
    <xf numFmtId="164" fontId="0" fillId="13" borderId="9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indent="5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94F4-714E-41C3-9B7E-DB9E61536A0E}">
  <dimension ref="A1:Q92"/>
  <sheetViews>
    <sheetView tabSelected="1" topLeftCell="A17" zoomScale="99" workbookViewId="0">
      <selection activeCell="A30" sqref="A30"/>
    </sheetView>
  </sheetViews>
  <sheetFormatPr defaultColWidth="8.88671875" defaultRowHeight="14.4" x14ac:dyDescent="0.3"/>
  <cols>
    <col min="3" max="3" width="9.6640625" style="45" customWidth="1"/>
    <col min="15" max="15" width="12.109375" customWidth="1"/>
  </cols>
  <sheetData>
    <row r="1" spans="1:17" ht="42" customHeight="1" x14ac:dyDescent="0.3">
      <c r="A1" s="46" t="s">
        <v>121</v>
      </c>
      <c r="B1" s="47"/>
      <c r="C1" s="48"/>
      <c r="D1" s="47"/>
      <c r="E1" s="47"/>
      <c r="F1" s="47"/>
      <c r="G1" s="47"/>
    </row>
    <row r="2" spans="1:17" ht="15" thickBot="1" x14ac:dyDescent="0.35">
      <c r="C2" s="3" t="s">
        <v>20</v>
      </c>
      <c r="P2" s="56" t="s">
        <v>61</v>
      </c>
      <c r="Q2" s="56"/>
    </row>
    <row r="3" spans="1:17" ht="15" thickTop="1" x14ac:dyDescent="0.3">
      <c r="A3" s="4" t="s">
        <v>123</v>
      </c>
      <c r="B3" s="5" t="s">
        <v>19</v>
      </c>
      <c r="C3" s="3"/>
      <c r="N3" s="6" t="s">
        <v>58</v>
      </c>
      <c r="O3" s="7"/>
      <c r="P3" s="8">
        <v>0</v>
      </c>
      <c r="Q3" s="9">
        <v>0.5</v>
      </c>
    </row>
    <row r="4" spans="1:17" x14ac:dyDescent="0.3">
      <c r="A4" s="1"/>
      <c r="B4" s="10">
        <f>SUMIF(A4:A4,"y",C4:C4)</f>
        <v>0</v>
      </c>
      <c r="C4" s="11">
        <v>0.25</v>
      </c>
      <c r="D4" s="12" t="s">
        <v>22</v>
      </c>
      <c r="N4" s="13" t="s">
        <v>59</v>
      </c>
      <c r="O4" s="14"/>
      <c r="P4" s="15">
        <v>0.52500000000000002</v>
      </c>
      <c r="Q4" s="16">
        <v>3.5</v>
      </c>
    </row>
    <row r="5" spans="1:17" x14ac:dyDescent="0.3">
      <c r="A5" s="57"/>
      <c r="B5" s="58"/>
      <c r="C5" s="59"/>
      <c r="E5" s="17" t="s">
        <v>21</v>
      </c>
      <c r="N5" s="18" t="s">
        <v>60</v>
      </c>
      <c r="O5" s="19"/>
      <c r="P5" s="20">
        <v>3.5249999999999999</v>
      </c>
      <c r="Q5" s="21">
        <v>6.5</v>
      </c>
    </row>
    <row r="6" spans="1:17" x14ac:dyDescent="0.3">
      <c r="A6" s="2"/>
      <c r="B6" s="10">
        <f>SUMIF(A6:A6,"y",C6:C6)</f>
        <v>0</v>
      </c>
      <c r="C6" s="11">
        <v>0.5</v>
      </c>
      <c r="D6" s="12" t="s">
        <v>0</v>
      </c>
      <c r="N6" s="13" t="s">
        <v>129</v>
      </c>
      <c r="O6" s="14"/>
      <c r="P6" s="15">
        <v>6.5250000000000004</v>
      </c>
      <c r="Q6" s="16">
        <v>11</v>
      </c>
    </row>
    <row r="7" spans="1:17" ht="15" thickBot="1" x14ac:dyDescent="0.35">
      <c r="A7" s="57"/>
      <c r="B7" s="58"/>
      <c r="C7" s="59"/>
      <c r="D7" s="12" t="s">
        <v>1</v>
      </c>
      <c r="N7" s="60" t="s">
        <v>114</v>
      </c>
      <c r="O7" s="61"/>
      <c r="P7" s="22">
        <v>11.25</v>
      </c>
      <c r="Q7" s="23" t="s">
        <v>63</v>
      </c>
    </row>
    <row r="8" spans="1:17" ht="15" thickTop="1" x14ac:dyDescent="0.3">
      <c r="A8" s="2"/>
      <c r="B8" s="10">
        <f>SUMIF(A8:A8,"y",C8:C8)</f>
        <v>0</v>
      </c>
      <c r="C8" s="11">
        <v>0.125</v>
      </c>
      <c r="D8" s="12" t="s">
        <v>2</v>
      </c>
    </row>
    <row r="9" spans="1:17" x14ac:dyDescent="0.3">
      <c r="A9" s="2"/>
      <c r="B9" s="10">
        <f t="shared" ref="B9:B12" si="0">SUMIF(A9:A9,"y",C9:C9)</f>
        <v>0</v>
      </c>
      <c r="C9" s="11">
        <v>0.125</v>
      </c>
      <c r="D9" s="12" t="s">
        <v>3</v>
      </c>
      <c r="N9" s="62" t="s">
        <v>62</v>
      </c>
      <c r="O9" s="62"/>
    </row>
    <row r="10" spans="1:17" x14ac:dyDescent="0.3">
      <c r="A10" s="2"/>
      <c r="B10" s="10">
        <f t="shared" si="0"/>
        <v>0</v>
      </c>
      <c r="C10" s="11">
        <v>0.25</v>
      </c>
      <c r="D10" s="12" t="s">
        <v>4</v>
      </c>
      <c r="N10" s="54">
        <f>SUM(B24,B53,B70,B78,B83)</f>
        <v>0</v>
      </c>
      <c r="O10" s="55"/>
    </row>
    <row r="11" spans="1:17" x14ac:dyDescent="0.3">
      <c r="A11" s="2"/>
      <c r="B11" s="10">
        <f t="shared" si="0"/>
        <v>0</v>
      </c>
      <c r="C11" s="11">
        <v>0.5</v>
      </c>
      <c r="D11" s="12" t="s">
        <v>5</v>
      </c>
      <c r="N11" s="55"/>
      <c r="O11" s="55"/>
    </row>
    <row r="12" spans="1:17" x14ac:dyDescent="0.3">
      <c r="A12" s="2"/>
      <c r="B12" s="10">
        <f t="shared" si="0"/>
        <v>0</v>
      </c>
      <c r="C12" s="11">
        <v>0.125</v>
      </c>
      <c r="D12" s="12" t="s">
        <v>6</v>
      </c>
      <c r="N12" s="55"/>
      <c r="O12" s="55"/>
    </row>
    <row r="13" spans="1:17" x14ac:dyDescent="0.3">
      <c r="A13" s="2"/>
      <c r="B13" s="10">
        <f>SUMIF(A13:A13,"y",C13:C13)</f>
        <v>0</v>
      </c>
      <c r="C13" s="11">
        <v>0.125</v>
      </c>
      <c r="D13" s="12" t="s">
        <v>7</v>
      </c>
      <c r="N13" s="55"/>
      <c r="O13" s="55"/>
    </row>
    <row r="14" spans="1:17" x14ac:dyDescent="0.3">
      <c r="A14" s="2"/>
      <c r="B14" s="10">
        <f t="shared" ref="B14:B23" si="1">SUMIF(A14:A14,"y",C14:C14)</f>
        <v>0</v>
      </c>
      <c r="C14" s="11">
        <v>0.25</v>
      </c>
      <c r="D14" s="12" t="s">
        <v>8</v>
      </c>
    </row>
    <row r="15" spans="1:17" x14ac:dyDescent="0.3">
      <c r="A15" s="2"/>
      <c r="B15" s="10">
        <f t="shared" si="1"/>
        <v>0</v>
      </c>
      <c r="C15" s="11">
        <v>0.125</v>
      </c>
      <c r="D15" s="12" t="s">
        <v>9</v>
      </c>
    </row>
    <row r="16" spans="1:17" x14ac:dyDescent="0.3">
      <c r="A16" s="2"/>
      <c r="B16" s="10">
        <f t="shared" si="1"/>
        <v>0</v>
      </c>
      <c r="C16" s="11">
        <v>0.125</v>
      </c>
      <c r="D16" s="12" t="s">
        <v>10</v>
      </c>
    </row>
    <row r="17" spans="1:5" x14ac:dyDescent="0.3">
      <c r="A17" s="2"/>
      <c r="B17" s="10">
        <f t="shared" si="1"/>
        <v>0</v>
      </c>
      <c r="C17" s="11">
        <v>0.25</v>
      </c>
      <c r="D17" s="12" t="s">
        <v>11</v>
      </c>
    </row>
    <row r="18" spans="1:5" x14ac:dyDescent="0.3">
      <c r="A18" s="2"/>
      <c r="B18" s="10">
        <f>SUMIF(A18:A18,"y",C18:C18)</f>
        <v>0</v>
      </c>
      <c r="C18" s="11">
        <v>0.5</v>
      </c>
      <c r="D18" s="12" t="s">
        <v>12</v>
      </c>
    </row>
    <row r="19" spans="1:5" x14ac:dyDescent="0.3">
      <c r="A19" s="2"/>
      <c r="B19" s="10">
        <f t="shared" si="1"/>
        <v>0</v>
      </c>
      <c r="C19" s="11">
        <v>1.5</v>
      </c>
      <c r="D19" s="12" t="s">
        <v>13</v>
      </c>
    </row>
    <row r="20" spans="1:5" x14ac:dyDescent="0.3">
      <c r="A20" s="2"/>
      <c r="B20" s="10">
        <f t="shared" si="1"/>
        <v>0</v>
      </c>
      <c r="C20" s="11">
        <v>1.75</v>
      </c>
      <c r="D20" s="12" t="s">
        <v>14</v>
      </c>
    </row>
    <row r="21" spans="1:5" x14ac:dyDescent="0.3">
      <c r="A21" s="2"/>
      <c r="B21" s="10">
        <f t="shared" si="1"/>
        <v>0</v>
      </c>
      <c r="C21" s="11">
        <v>2</v>
      </c>
      <c r="D21" s="12" t="s">
        <v>15</v>
      </c>
    </row>
    <row r="22" spans="1:5" x14ac:dyDescent="0.3">
      <c r="A22" s="2"/>
      <c r="B22" s="10">
        <f t="shared" si="1"/>
        <v>0</v>
      </c>
      <c r="C22" s="11">
        <v>0.125</v>
      </c>
      <c r="D22" s="12" t="s">
        <v>16</v>
      </c>
    </row>
    <row r="23" spans="1:5" x14ac:dyDescent="0.3">
      <c r="A23" s="2"/>
      <c r="B23" s="10">
        <f t="shared" si="1"/>
        <v>0</v>
      </c>
      <c r="C23" s="11">
        <v>0.125</v>
      </c>
      <c r="D23" s="12" t="s">
        <v>17</v>
      </c>
    </row>
    <row r="24" spans="1:5" x14ac:dyDescent="0.3">
      <c r="A24" s="24" t="s">
        <v>18</v>
      </c>
      <c r="B24" s="63">
        <f>SUM(B4:B23)</f>
        <v>0</v>
      </c>
      <c r="C24" s="63"/>
    </row>
    <row r="26" spans="1:5" ht="16.2" x14ac:dyDescent="0.3">
      <c r="C26" s="25" t="s">
        <v>23</v>
      </c>
    </row>
    <row r="27" spans="1:5" ht="16.2" x14ac:dyDescent="0.3">
      <c r="A27" s="4" t="s">
        <v>123</v>
      </c>
      <c r="B27" s="5" t="s">
        <v>19</v>
      </c>
      <c r="C27" s="25"/>
    </row>
    <row r="28" spans="1:5" x14ac:dyDescent="0.3">
      <c r="A28" s="2"/>
      <c r="B28" s="10">
        <f t="shared" ref="B28:B39" si="2">SUMIF(A28:A28,"y",C28:C28)</f>
        <v>0</v>
      </c>
      <c r="C28" s="26">
        <v>-1</v>
      </c>
      <c r="D28" s="12"/>
      <c r="E28" s="52" t="s">
        <v>24</v>
      </c>
    </row>
    <row r="29" spans="1:5" x14ac:dyDescent="0.3">
      <c r="A29" s="2"/>
      <c r="B29" s="10">
        <f t="shared" si="2"/>
        <v>0</v>
      </c>
      <c r="C29" s="26">
        <v>0</v>
      </c>
      <c r="D29" s="12"/>
      <c r="E29" s="52" t="s">
        <v>25</v>
      </c>
    </row>
    <row r="30" spans="1:5" x14ac:dyDescent="0.3">
      <c r="A30" s="2"/>
      <c r="B30" s="10">
        <f t="shared" si="2"/>
        <v>0</v>
      </c>
      <c r="C30" s="74">
        <v>0.5</v>
      </c>
      <c r="D30" s="50"/>
      <c r="E30" s="53" t="s">
        <v>117</v>
      </c>
    </row>
    <row r="31" spans="1:5" x14ac:dyDescent="0.3">
      <c r="A31" s="2"/>
      <c r="B31" s="10">
        <f t="shared" si="2"/>
        <v>0</v>
      </c>
      <c r="C31" s="74">
        <v>1</v>
      </c>
      <c r="D31" s="50"/>
      <c r="E31" s="52" t="s">
        <v>118</v>
      </c>
    </row>
    <row r="32" spans="1:5" x14ac:dyDescent="0.3">
      <c r="A32" s="2"/>
      <c r="B32" s="10">
        <f t="shared" si="2"/>
        <v>0</v>
      </c>
      <c r="C32" s="74">
        <v>0</v>
      </c>
      <c r="D32" s="12"/>
      <c r="E32" s="53" t="s">
        <v>119</v>
      </c>
    </row>
    <row r="33" spans="1:13" x14ac:dyDescent="0.3">
      <c r="A33" s="2"/>
      <c r="B33" s="10">
        <f t="shared" si="2"/>
        <v>0</v>
      </c>
      <c r="C33" s="74">
        <v>2</v>
      </c>
      <c r="D33" s="12"/>
      <c r="E33" s="52" t="s">
        <v>115</v>
      </c>
    </row>
    <row r="34" spans="1:13" x14ac:dyDescent="0.3">
      <c r="A34" s="2"/>
      <c r="B34" s="10">
        <f t="shared" si="2"/>
        <v>0</v>
      </c>
      <c r="C34" s="74">
        <v>3</v>
      </c>
      <c r="D34" s="12"/>
      <c r="E34" s="53" t="s">
        <v>116</v>
      </c>
    </row>
    <row r="35" spans="1:13" x14ac:dyDescent="0.3">
      <c r="A35" s="2"/>
      <c r="B35" s="10">
        <f t="shared" si="2"/>
        <v>0</v>
      </c>
      <c r="C35" s="74">
        <v>0</v>
      </c>
      <c r="D35" s="12" t="s">
        <v>26</v>
      </c>
    </row>
    <row r="36" spans="1:13" x14ac:dyDescent="0.3">
      <c r="A36" s="2"/>
      <c r="B36" s="10">
        <f t="shared" si="2"/>
        <v>0</v>
      </c>
      <c r="C36" s="74">
        <v>0</v>
      </c>
      <c r="D36" s="12" t="s">
        <v>27</v>
      </c>
    </row>
    <row r="37" spans="1:13" x14ac:dyDescent="0.3">
      <c r="A37" s="2"/>
      <c r="B37" s="10">
        <f>SUMIF(A37:A37,"Y",C37:C37)</f>
        <v>0</v>
      </c>
      <c r="C37" s="74">
        <v>0.5</v>
      </c>
      <c r="D37" s="12" t="s">
        <v>28</v>
      </c>
    </row>
    <row r="38" spans="1:13" x14ac:dyDescent="0.3">
      <c r="A38" s="2"/>
      <c r="B38" s="10">
        <f t="shared" si="2"/>
        <v>0</v>
      </c>
      <c r="C38" s="26">
        <v>1</v>
      </c>
      <c r="D38" s="12" t="s">
        <v>29</v>
      </c>
    </row>
    <row r="39" spans="1:13" x14ac:dyDescent="0.3">
      <c r="A39" s="2"/>
      <c r="B39" s="10">
        <f t="shared" si="2"/>
        <v>0</v>
      </c>
      <c r="C39" s="26">
        <v>0.25</v>
      </c>
      <c r="D39" s="12" t="s">
        <v>30</v>
      </c>
    </row>
    <row r="40" spans="1:13" x14ac:dyDescent="0.3">
      <c r="A40" s="24" t="s">
        <v>18</v>
      </c>
      <c r="B40" s="63">
        <f>SUM(B28:B39)</f>
        <v>0</v>
      </c>
      <c r="C40" s="63"/>
      <c r="D40" s="12"/>
    </row>
    <row r="41" spans="1:13" x14ac:dyDescent="0.3">
      <c r="C41" s="27"/>
      <c r="D41" s="12" t="s">
        <v>31</v>
      </c>
    </row>
    <row r="42" spans="1:13" ht="15" thickBot="1" x14ac:dyDescent="0.35">
      <c r="C42" s="28" t="s">
        <v>32</v>
      </c>
    </row>
    <row r="43" spans="1:13" x14ac:dyDescent="0.3">
      <c r="C43" s="64"/>
      <c r="D43" s="65"/>
      <c r="E43" s="68" t="s">
        <v>33</v>
      </c>
      <c r="F43" s="69"/>
      <c r="G43" s="69"/>
      <c r="H43" s="69"/>
      <c r="I43" s="69"/>
      <c r="J43" s="69"/>
      <c r="K43" s="69"/>
      <c r="L43" s="69"/>
      <c r="M43" s="70"/>
    </row>
    <row r="44" spans="1:13" ht="15" thickBot="1" x14ac:dyDescent="0.35">
      <c r="C44" s="66"/>
      <c r="D44" s="67"/>
      <c r="E44" s="29">
        <v>7</v>
      </c>
      <c r="F44" s="29">
        <v>7.5</v>
      </c>
      <c r="G44" s="29">
        <v>8</v>
      </c>
      <c r="H44" s="29">
        <v>8.5</v>
      </c>
      <c r="I44" s="29">
        <v>9</v>
      </c>
      <c r="J44" s="29">
        <v>9.5</v>
      </c>
      <c r="K44" s="29">
        <v>10</v>
      </c>
      <c r="L44" s="29">
        <v>10.5</v>
      </c>
      <c r="M44" s="30">
        <v>11</v>
      </c>
    </row>
    <row r="45" spans="1:13" x14ac:dyDescent="0.3">
      <c r="C45" s="31" t="s">
        <v>34</v>
      </c>
      <c r="D45" s="32">
        <v>8.5</v>
      </c>
      <c r="E45" s="75">
        <v>0</v>
      </c>
      <c r="F45" s="75">
        <v>0</v>
      </c>
      <c r="G45" s="75">
        <v>0</v>
      </c>
      <c r="H45" s="76">
        <v>0.25</v>
      </c>
      <c r="I45" s="77"/>
      <c r="J45" s="77"/>
      <c r="K45" s="77"/>
      <c r="L45" s="77"/>
      <c r="M45" s="78"/>
    </row>
    <row r="46" spans="1:13" ht="15" thickBot="1" x14ac:dyDescent="0.35">
      <c r="C46" s="31" t="s">
        <v>35</v>
      </c>
      <c r="D46" s="32">
        <v>9</v>
      </c>
      <c r="E46" s="79">
        <v>0.15</v>
      </c>
      <c r="F46" s="79">
        <v>0.15</v>
      </c>
      <c r="G46" s="76">
        <v>0.25</v>
      </c>
      <c r="H46" s="76">
        <v>0.25</v>
      </c>
      <c r="I46" s="80">
        <v>0.375</v>
      </c>
      <c r="J46" s="77"/>
      <c r="K46" s="77"/>
      <c r="L46" s="77"/>
      <c r="M46" s="78"/>
    </row>
    <row r="47" spans="1:13" ht="15" thickBot="1" x14ac:dyDescent="0.35">
      <c r="C47" s="31" t="s">
        <v>36</v>
      </c>
      <c r="D47" s="32">
        <v>9.5</v>
      </c>
      <c r="E47" s="79">
        <v>0.15</v>
      </c>
      <c r="F47" s="76">
        <v>0.25</v>
      </c>
      <c r="G47" s="76">
        <v>0.25</v>
      </c>
      <c r="H47" s="80">
        <v>0.375</v>
      </c>
      <c r="I47" s="80">
        <v>0.375</v>
      </c>
      <c r="J47" s="81">
        <v>0.5</v>
      </c>
      <c r="K47" s="77"/>
      <c r="L47" s="77"/>
      <c r="M47" s="78"/>
    </row>
    <row r="48" spans="1:13" ht="15" thickBot="1" x14ac:dyDescent="0.35">
      <c r="C48" s="33"/>
      <c r="D48" s="32">
        <v>10</v>
      </c>
      <c r="E48" s="76">
        <v>0.25</v>
      </c>
      <c r="F48" s="76">
        <v>0.375</v>
      </c>
      <c r="G48" s="80">
        <v>0.375</v>
      </c>
      <c r="H48" s="80">
        <v>0.375</v>
      </c>
      <c r="I48" s="81">
        <v>0.5</v>
      </c>
      <c r="J48" s="81">
        <v>0.625</v>
      </c>
      <c r="K48" s="82">
        <v>0.625</v>
      </c>
      <c r="L48" s="83"/>
      <c r="M48" s="84"/>
    </row>
    <row r="49" spans="1:13" ht="15" thickBot="1" x14ac:dyDescent="0.35">
      <c r="C49" s="33"/>
      <c r="D49" s="32">
        <v>10.5</v>
      </c>
      <c r="E49" s="76">
        <v>0.25</v>
      </c>
      <c r="F49" s="80">
        <v>0.375</v>
      </c>
      <c r="G49" s="80">
        <v>0.375</v>
      </c>
      <c r="H49" s="81">
        <v>0.5</v>
      </c>
      <c r="I49" s="81">
        <v>0.5</v>
      </c>
      <c r="J49" s="82">
        <v>0.625</v>
      </c>
      <c r="K49" s="82">
        <v>0.625</v>
      </c>
      <c r="L49" s="82">
        <v>0.625</v>
      </c>
      <c r="M49" s="85"/>
    </row>
    <row r="50" spans="1:13" ht="15" thickBot="1" x14ac:dyDescent="0.35">
      <c r="C50" s="34"/>
      <c r="D50" s="35">
        <v>11</v>
      </c>
      <c r="E50" s="80">
        <v>0.375</v>
      </c>
      <c r="F50" s="80">
        <v>0.375</v>
      </c>
      <c r="G50" s="81">
        <v>0.5</v>
      </c>
      <c r="H50" s="81">
        <v>0.5</v>
      </c>
      <c r="I50" s="82">
        <v>0.625</v>
      </c>
      <c r="J50" s="82">
        <v>0.625</v>
      </c>
      <c r="K50" s="82">
        <v>0.625</v>
      </c>
      <c r="L50" s="82">
        <v>0.625</v>
      </c>
      <c r="M50" s="82">
        <v>0.625</v>
      </c>
    </row>
    <row r="51" spans="1:13" x14ac:dyDescent="0.3">
      <c r="A51" s="36" t="s">
        <v>57</v>
      </c>
      <c r="B51" s="36"/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39"/>
    </row>
    <row r="52" spans="1:13" x14ac:dyDescent="0.3">
      <c r="A52" s="40"/>
      <c r="B52" s="71">
        <v>0</v>
      </c>
      <c r="C52" s="72"/>
      <c r="D52" s="41"/>
      <c r="E52" s="39"/>
      <c r="F52" s="39"/>
      <c r="G52" s="39"/>
      <c r="H52" s="39"/>
      <c r="I52" s="39"/>
      <c r="J52" s="39"/>
      <c r="K52" s="39"/>
      <c r="L52" s="39"/>
      <c r="M52" s="39"/>
    </row>
    <row r="53" spans="1:13" x14ac:dyDescent="0.3">
      <c r="A53" s="24" t="s">
        <v>18</v>
      </c>
      <c r="B53" s="63">
        <f>SUM(B28:B39)+B52</f>
        <v>0</v>
      </c>
      <c r="C53" s="63"/>
    </row>
    <row r="54" spans="1:13" x14ac:dyDescent="0.3">
      <c r="C54" s="42"/>
    </row>
    <row r="55" spans="1:13" ht="16.2" x14ac:dyDescent="0.3">
      <c r="C55" s="25" t="s">
        <v>37</v>
      </c>
    </row>
    <row r="56" spans="1:13" ht="16.2" x14ac:dyDescent="0.3">
      <c r="A56" s="4" t="s">
        <v>123</v>
      </c>
      <c r="B56" s="5" t="s">
        <v>19</v>
      </c>
      <c r="C56" s="25"/>
    </row>
    <row r="57" spans="1:13" x14ac:dyDescent="0.3">
      <c r="A57" s="2"/>
      <c r="B57" s="10">
        <f t="shared" ref="B57:B69" si="3">SUMIF(A57:A57,"y",C57:C57)</f>
        <v>0</v>
      </c>
      <c r="C57" s="26">
        <v>0</v>
      </c>
      <c r="D57" s="12" t="s">
        <v>38</v>
      </c>
    </row>
    <row r="58" spans="1:13" x14ac:dyDescent="0.3">
      <c r="A58" s="2"/>
      <c r="B58" s="10">
        <f t="shared" si="3"/>
        <v>0</v>
      </c>
      <c r="C58" s="74">
        <v>1</v>
      </c>
      <c r="D58" s="73" t="s">
        <v>122</v>
      </c>
    </row>
    <row r="59" spans="1:13" x14ac:dyDescent="0.3">
      <c r="A59" s="2"/>
      <c r="B59" s="10">
        <f t="shared" si="3"/>
        <v>0</v>
      </c>
      <c r="C59" s="49">
        <v>0.125</v>
      </c>
      <c r="D59" s="50" t="s">
        <v>39</v>
      </c>
      <c r="E59" s="51"/>
      <c r="F59" s="51"/>
    </row>
    <row r="60" spans="1:13" x14ac:dyDescent="0.3">
      <c r="A60" s="2"/>
      <c r="B60" s="10">
        <f t="shared" si="3"/>
        <v>0</v>
      </c>
      <c r="C60" s="26">
        <v>0.125</v>
      </c>
      <c r="D60" s="12" t="s">
        <v>40</v>
      </c>
    </row>
    <row r="61" spans="1:13" x14ac:dyDescent="0.3">
      <c r="A61" s="2"/>
      <c r="B61" s="10">
        <f t="shared" si="3"/>
        <v>0</v>
      </c>
      <c r="C61" s="26">
        <v>0.125</v>
      </c>
      <c r="D61" s="12" t="s">
        <v>131</v>
      </c>
    </row>
    <row r="62" spans="1:13" x14ac:dyDescent="0.3">
      <c r="A62" s="2"/>
      <c r="B62" s="10">
        <f t="shared" si="3"/>
        <v>0</v>
      </c>
      <c r="C62" s="26">
        <v>0.25</v>
      </c>
      <c r="D62" s="12" t="s">
        <v>41</v>
      </c>
    </row>
    <row r="63" spans="1:13" x14ac:dyDescent="0.3">
      <c r="A63" s="2"/>
      <c r="B63" s="10">
        <f t="shared" si="3"/>
        <v>0</v>
      </c>
      <c r="C63" s="26">
        <v>0.125</v>
      </c>
      <c r="D63" s="12" t="s">
        <v>42</v>
      </c>
    </row>
    <row r="64" spans="1:13" x14ac:dyDescent="0.3">
      <c r="A64" s="2"/>
      <c r="B64" s="10">
        <f t="shared" si="3"/>
        <v>0</v>
      </c>
      <c r="C64" s="26">
        <v>0.125</v>
      </c>
      <c r="D64" s="12" t="s">
        <v>43</v>
      </c>
    </row>
    <row r="65" spans="1:13" x14ac:dyDescent="0.3">
      <c r="A65" s="2"/>
      <c r="B65" s="10">
        <f t="shared" si="3"/>
        <v>0</v>
      </c>
      <c r="C65" s="49">
        <v>0.25</v>
      </c>
      <c r="D65" s="50" t="s">
        <v>44</v>
      </c>
    </row>
    <row r="66" spans="1:13" x14ac:dyDescent="0.3">
      <c r="A66" s="2"/>
      <c r="B66" s="10">
        <f t="shared" si="3"/>
        <v>0</v>
      </c>
      <c r="C66" s="49">
        <v>0.25</v>
      </c>
      <c r="D66" s="50" t="s">
        <v>45</v>
      </c>
    </row>
    <row r="67" spans="1:13" x14ac:dyDescent="0.3">
      <c r="A67" s="2"/>
      <c r="B67" s="10">
        <f t="shared" si="3"/>
        <v>0</v>
      </c>
      <c r="C67" s="26">
        <v>0.75</v>
      </c>
      <c r="D67" s="12" t="s">
        <v>46</v>
      </c>
    </row>
    <row r="68" spans="1:13" x14ac:dyDescent="0.3">
      <c r="A68" s="2"/>
      <c r="B68" s="10">
        <f t="shared" si="3"/>
        <v>0</v>
      </c>
      <c r="C68" s="26">
        <v>3</v>
      </c>
      <c r="D68" s="12" t="s">
        <v>47</v>
      </c>
    </row>
    <row r="69" spans="1:13" x14ac:dyDescent="0.3">
      <c r="A69" s="2"/>
      <c r="B69" s="10">
        <f t="shared" si="3"/>
        <v>0</v>
      </c>
      <c r="C69" s="74">
        <v>0.5</v>
      </c>
      <c r="D69" s="12" t="s">
        <v>48</v>
      </c>
    </row>
    <row r="70" spans="1:13" x14ac:dyDescent="0.3">
      <c r="A70" s="24" t="s">
        <v>18</v>
      </c>
      <c r="B70" s="63">
        <f>SUM(B57:B69)</f>
        <v>0</v>
      </c>
      <c r="C70" s="63"/>
    </row>
    <row r="71" spans="1:13" ht="16.2" x14ac:dyDescent="0.3">
      <c r="C71" s="25" t="s">
        <v>49</v>
      </c>
    </row>
    <row r="72" spans="1:13" ht="16.2" x14ac:dyDescent="0.3">
      <c r="A72" s="4" t="s">
        <v>123</v>
      </c>
      <c r="B72" s="43" t="s">
        <v>19</v>
      </c>
      <c r="C72" s="25"/>
    </row>
    <row r="73" spans="1:13" x14ac:dyDescent="0.3">
      <c r="A73" s="2"/>
      <c r="B73" s="10">
        <f t="shared" ref="B73:B77" si="4">SUMIF(A73:A73,"y",C73:C73)</f>
        <v>0</v>
      </c>
      <c r="C73" s="74">
        <v>0.125</v>
      </c>
      <c r="D73" s="12" t="s">
        <v>50</v>
      </c>
    </row>
    <row r="74" spans="1:13" x14ac:dyDescent="0.3">
      <c r="A74" s="2"/>
      <c r="B74" s="10">
        <f t="shared" si="4"/>
        <v>0</v>
      </c>
      <c r="C74" s="74">
        <v>0.125</v>
      </c>
      <c r="D74" s="12" t="s">
        <v>51</v>
      </c>
    </row>
    <row r="75" spans="1:13" x14ac:dyDescent="0.3">
      <c r="A75" s="2"/>
      <c r="B75" s="10">
        <f t="shared" si="4"/>
        <v>0</v>
      </c>
      <c r="C75" s="74">
        <v>0.5</v>
      </c>
      <c r="D75" s="12" t="s">
        <v>55</v>
      </c>
      <c r="M75" s="12"/>
    </row>
    <row r="76" spans="1:13" x14ac:dyDescent="0.3">
      <c r="A76" s="2"/>
      <c r="B76" s="10">
        <f t="shared" si="4"/>
        <v>0</v>
      </c>
      <c r="C76" s="74">
        <v>1.25</v>
      </c>
      <c r="D76" s="12" t="s">
        <v>56</v>
      </c>
      <c r="F76" s="12"/>
    </row>
    <row r="77" spans="1:13" x14ac:dyDescent="0.3">
      <c r="A77" s="2"/>
      <c r="B77" s="10">
        <f t="shared" si="4"/>
        <v>0</v>
      </c>
      <c r="C77" s="74">
        <v>1.5</v>
      </c>
      <c r="D77" s="73" t="s">
        <v>120</v>
      </c>
      <c r="F77" s="12"/>
    </row>
    <row r="78" spans="1:13" x14ac:dyDescent="0.3">
      <c r="A78" s="24" t="s">
        <v>18</v>
      </c>
      <c r="B78" s="63">
        <f>SUM(B73:B77)</f>
        <v>0</v>
      </c>
      <c r="C78" s="63"/>
    </row>
    <row r="79" spans="1:13" ht="16.2" x14ac:dyDescent="0.3">
      <c r="C79" s="25" t="s">
        <v>52</v>
      </c>
    </row>
    <row r="80" spans="1:13" x14ac:dyDescent="0.3">
      <c r="A80" s="4" t="s">
        <v>123</v>
      </c>
      <c r="B80" s="43" t="s">
        <v>19</v>
      </c>
      <c r="C80"/>
    </row>
    <row r="81" spans="1:4" x14ac:dyDescent="0.3">
      <c r="A81" s="2"/>
      <c r="B81" s="10">
        <f t="shared" ref="B81:B82" si="5">SUMIF(A81:A81,"y",C81:C81)</f>
        <v>0</v>
      </c>
      <c r="C81" s="26">
        <v>0.25</v>
      </c>
      <c r="D81" s="12" t="s">
        <v>53</v>
      </c>
    </row>
    <row r="82" spans="1:4" x14ac:dyDescent="0.3">
      <c r="A82" s="2"/>
      <c r="B82" s="10">
        <f t="shared" si="5"/>
        <v>0</v>
      </c>
      <c r="C82" s="74">
        <v>0.25</v>
      </c>
      <c r="D82" s="12" t="s">
        <v>54</v>
      </c>
    </row>
    <row r="83" spans="1:4" x14ac:dyDescent="0.3">
      <c r="A83" s="24" t="s">
        <v>18</v>
      </c>
      <c r="B83" s="63">
        <f>SUM(B81:B82)</f>
        <v>0</v>
      </c>
      <c r="C83" s="63"/>
    </row>
    <row r="84" spans="1:4" x14ac:dyDescent="0.3">
      <c r="C84" s="44"/>
    </row>
    <row r="85" spans="1:4" x14ac:dyDescent="0.3">
      <c r="C85" s="44"/>
    </row>
    <row r="86" spans="1:4" x14ac:dyDescent="0.3">
      <c r="C86" s="44"/>
    </row>
    <row r="87" spans="1:4" x14ac:dyDescent="0.3">
      <c r="C87" s="44"/>
    </row>
    <row r="88" spans="1:4" x14ac:dyDescent="0.3">
      <c r="C88" s="44"/>
    </row>
    <row r="89" spans="1:4" x14ac:dyDescent="0.3">
      <c r="C89" s="44"/>
    </row>
    <row r="90" spans="1:4" x14ac:dyDescent="0.3">
      <c r="C90" s="44"/>
    </row>
    <row r="91" spans="1:4" x14ac:dyDescent="0.3">
      <c r="C91" s="44"/>
    </row>
    <row r="92" spans="1:4" x14ac:dyDescent="0.3">
      <c r="C92" s="44"/>
    </row>
  </sheetData>
  <sheetProtection algorithmName="SHA-512" hashValue="kFalgEvBC6bzThmrTVI8BofBeNfGQ2WapsfHHGy9TsJ5P7Kni2UHXoLY+6UUxi8WAKrGufdFhnKU4sY8kZXMsA==" saltValue="Q3dK/GSq0Ifdhumf8SUWAQ==" spinCount="100000" sheet="1" objects="1" scenarios="1"/>
  <mergeCells count="15">
    <mergeCell ref="B78:C78"/>
    <mergeCell ref="B83:C83"/>
    <mergeCell ref="B24:C24"/>
    <mergeCell ref="C43:D44"/>
    <mergeCell ref="E43:M43"/>
    <mergeCell ref="B52:C52"/>
    <mergeCell ref="B53:C53"/>
    <mergeCell ref="B70:C70"/>
    <mergeCell ref="B40:C40"/>
    <mergeCell ref="N10:O13"/>
    <mergeCell ref="P2:Q2"/>
    <mergeCell ref="A5:C5"/>
    <mergeCell ref="A7:C7"/>
    <mergeCell ref="N7:O7"/>
    <mergeCell ref="N9:O9"/>
  </mergeCells>
  <conditionalFormatting sqref="A4">
    <cfRule type="containsText" dxfId="6" priority="5" operator="containsText" text="Y">
      <formula>NOT(ISERROR(SEARCH("Y",A4)))</formula>
    </cfRule>
  </conditionalFormatting>
  <conditionalFormatting sqref="A6">
    <cfRule type="containsText" dxfId="5" priority="6" operator="containsText" text="Y">
      <formula>NOT(ISERROR(SEARCH("Y",A6)))</formula>
    </cfRule>
  </conditionalFormatting>
  <conditionalFormatting sqref="A8:A23">
    <cfRule type="containsText" dxfId="4" priority="7" operator="containsText" text="Y">
      <formula>NOT(ISERROR(SEARCH("Y",A8)))</formula>
    </cfRule>
  </conditionalFormatting>
  <conditionalFormatting sqref="A28:A39">
    <cfRule type="containsText" dxfId="3" priority="4" operator="containsText" text="Y">
      <formula>NOT(ISERROR(SEARCH("Y",A28)))</formula>
    </cfRule>
  </conditionalFormatting>
  <conditionalFormatting sqref="A57:A69">
    <cfRule type="containsText" dxfId="2" priority="3" operator="containsText" text="Y">
      <formula>NOT(ISERROR(SEARCH("Y",A57)))</formula>
    </cfRule>
  </conditionalFormatting>
  <conditionalFormatting sqref="A73:A77">
    <cfRule type="containsText" dxfId="1" priority="2" operator="containsText" text="Y">
      <formula>NOT(ISERROR(SEARCH("Y",A73)))</formula>
    </cfRule>
  </conditionalFormatting>
  <conditionalFormatting sqref="A81:A82">
    <cfRule type="containsText" dxfId="0" priority="1" operator="containsText" text="Y">
      <formula>NOT(ISERROR(SEARCH("Y",A81)))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7E3A-07A9-40B9-A439-A21A5A157B26}">
  <dimension ref="A1:A20"/>
  <sheetViews>
    <sheetView workbookViewId="0">
      <selection activeCell="N24" sqref="N24"/>
    </sheetView>
  </sheetViews>
  <sheetFormatPr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  <row r="8" spans="1:1" x14ac:dyDescent="0.3">
      <c r="A8" t="s">
        <v>71</v>
      </c>
    </row>
    <row r="9" spans="1:1" x14ac:dyDescent="0.3">
      <c r="A9" t="s">
        <v>72</v>
      </c>
    </row>
    <row r="10" spans="1:1" x14ac:dyDescent="0.3">
      <c r="A10" t="s">
        <v>73</v>
      </c>
    </row>
    <row r="11" spans="1:1" x14ac:dyDescent="0.3">
      <c r="A11" t="s">
        <v>74</v>
      </c>
    </row>
    <row r="12" spans="1:1" x14ac:dyDescent="0.3">
      <c r="A12" t="s">
        <v>75</v>
      </c>
    </row>
    <row r="13" spans="1:1" x14ac:dyDescent="0.3">
      <c r="A13" t="s">
        <v>76</v>
      </c>
    </row>
    <row r="14" spans="1:1" x14ac:dyDescent="0.3">
      <c r="A14" t="s">
        <v>77</v>
      </c>
    </row>
    <row r="15" spans="1:1" x14ac:dyDescent="0.3">
      <c r="A15" t="s">
        <v>78</v>
      </c>
    </row>
    <row r="16" spans="1:1" x14ac:dyDescent="0.3">
      <c r="A16" t="s">
        <v>79</v>
      </c>
    </row>
    <row r="17" spans="1:1" x14ac:dyDescent="0.3">
      <c r="A17" t="s">
        <v>80</v>
      </c>
    </row>
    <row r="18" spans="1:1" x14ac:dyDescent="0.3">
      <c r="A18" t="s">
        <v>81</v>
      </c>
    </row>
    <row r="19" spans="1:1" x14ac:dyDescent="0.3">
      <c r="A19" t="s">
        <v>82</v>
      </c>
    </row>
    <row r="20" spans="1:1" x14ac:dyDescent="0.3">
      <c r="A20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8B8DA-87E6-4928-AD59-6D00054DF6BA}">
  <dimension ref="A1:A16"/>
  <sheetViews>
    <sheetView workbookViewId="0">
      <selection activeCell="J6" sqref="J6"/>
    </sheetView>
  </sheetViews>
  <sheetFormatPr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127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126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2" spans="1:1" x14ac:dyDescent="0.3">
      <c r="A12" t="s">
        <v>93</v>
      </c>
    </row>
    <row r="13" spans="1:1" x14ac:dyDescent="0.3">
      <c r="A13" t="s">
        <v>94</v>
      </c>
    </row>
    <row r="14" spans="1:1" x14ac:dyDescent="0.3">
      <c r="A14" t="s">
        <v>95</v>
      </c>
    </row>
    <row r="15" spans="1:1" x14ac:dyDescent="0.3">
      <c r="A15" t="s">
        <v>96</v>
      </c>
    </row>
    <row r="16" spans="1:1" x14ac:dyDescent="0.3">
      <c r="A16" t="s">
        <v>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A1369-9859-4BEC-B4C9-15B6D879229F}">
  <dimension ref="A1:A10"/>
  <sheetViews>
    <sheetView workbookViewId="0">
      <selection activeCell="J13" sqref="J13"/>
    </sheetView>
  </sheetViews>
  <sheetFormatPr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124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125</v>
      </c>
    </row>
    <row r="9" spans="1:1" x14ac:dyDescent="0.3">
      <c r="A9" t="s">
        <v>104</v>
      </c>
    </row>
    <row r="10" spans="1:1" x14ac:dyDescent="0.3">
      <c r="A10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330C-6F4C-4A93-BC1B-EBA7BD8FF5D3}">
  <dimension ref="A1:A10"/>
  <sheetViews>
    <sheetView zoomScale="181" zoomScaleNormal="259" workbookViewId="0">
      <selection activeCell="B15" sqref="B15"/>
    </sheetView>
  </sheetViews>
  <sheetFormatPr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128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130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E50C-AD4A-48F2-9823-18AB6DBE404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S2K Challenge Points Calc</vt:lpstr>
      <vt:lpstr>STOCK</vt:lpstr>
      <vt:lpstr>Street</vt:lpstr>
      <vt:lpstr>Modified</vt:lpstr>
      <vt:lpstr>Super Modified</vt:lpstr>
      <vt:lpstr>Unlimited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Brad Berchielli</cp:lastModifiedBy>
  <cp:lastPrinted>2020-08-03T18:19:46Z</cp:lastPrinted>
  <dcterms:created xsi:type="dcterms:W3CDTF">2018-12-10T00:37:34Z</dcterms:created>
  <dcterms:modified xsi:type="dcterms:W3CDTF">2023-12-29T15:48:13Z</dcterms:modified>
</cp:coreProperties>
</file>